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JGCH\Manuscripts-MISC files\IJGCH-S109\Final\"/>
    </mc:Choice>
  </mc:AlternateContent>
  <bookViews>
    <workbookView xWindow="0" yWindow="255" windowWidth="16605" windowHeight="2205" tabRatio="685" activeTab="7"/>
  </bookViews>
  <sheets>
    <sheet name="Fig12" sheetId="17" r:id="rId1"/>
    <sheet name="Fig13" sheetId="18" r:id="rId2"/>
    <sheet name="Fig14" sheetId="19" r:id="rId3"/>
    <sheet name="Fig15" sheetId="20" r:id="rId4"/>
    <sheet name="Fig16" sheetId="4" r:id="rId5"/>
    <sheet name="Fig17" sheetId="22" r:id="rId6"/>
    <sheet name="Fig18" sheetId="23" r:id="rId7"/>
    <sheet name="Fig20" sheetId="25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B4" i="17" l="1"/>
  <c r="B5" i="17" s="1"/>
  <c r="B6" i="17" s="1"/>
  <c r="B7" i="17" s="1"/>
  <c r="B8" i="17" s="1"/>
  <c r="B9" i="17" s="1"/>
  <c r="B10" i="17" s="1"/>
  <c r="B11" i="17" s="1"/>
  <c r="B12" i="17" s="1"/>
  <c r="B13" i="17" s="1"/>
  <c r="A8" i="4" l="1"/>
  <c r="B8" i="4"/>
  <c r="C8" i="4"/>
  <c r="D8" i="4"/>
  <c r="E8" i="4"/>
  <c r="F8" i="4"/>
  <c r="G8" i="4"/>
  <c r="H8" i="4"/>
  <c r="I8" i="4"/>
  <c r="J8" i="4"/>
  <c r="K8" i="4"/>
  <c r="L8" i="4"/>
  <c r="M8" i="4"/>
  <c r="N8" i="4"/>
  <c r="P8" i="4"/>
  <c r="Q8" i="4"/>
  <c r="R8" i="4"/>
  <c r="S8" i="4"/>
  <c r="T8" i="4"/>
  <c r="U8" i="4"/>
  <c r="O8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P7" i="4"/>
  <c r="Q7" i="4"/>
  <c r="R7" i="4"/>
  <c r="S7" i="4"/>
  <c r="T7" i="4"/>
  <c r="O7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P6" i="4"/>
  <c r="Q6" i="4"/>
  <c r="R6" i="4"/>
  <c r="S6" i="4"/>
  <c r="T6" i="4"/>
  <c r="U6" i="4"/>
  <c r="O6" i="4"/>
  <c r="A5" i="4"/>
  <c r="B5" i="4"/>
  <c r="C5" i="4"/>
  <c r="D5" i="4"/>
  <c r="E5" i="4"/>
  <c r="F5" i="4"/>
  <c r="G5" i="4"/>
  <c r="H5" i="4"/>
  <c r="I5" i="4"/>
  <c r="J5" i="4"/>
  <c r="K5" i="4"/>
  <c r="L5" i="4"/>
  <c r="M5" i="4"/>
  <c r="N5" i="4"/>
  <c r="P5" i="4"/>
  <c r="Q5" i="4"/>
  <c r="R5" i="4"/>
  <c r="S5" i="4"/>
  <c r="T5" i="4"/>
  <c r="U5" i="4"/>
  <c r="O5" i="4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P4" i="4"/>
  <c r="Q4" i="4"/>
  <c r="R4" i="4"/>
  <c r="S4" i="4"/>
  <c r="T4" i="4"/>
  <c r="U4" i="4"/>
  <c r="O4" i="4"/>
  <c r="P3" i="4"/>
  <c r="Q3" i="4"/>
  <c r="R3" i="4"/>
  <c r="S3" i="4"/>
  <c r="T3" i="4"/>
  <c r="U3" i="4"/>
  <c r="A3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</calcChain>
</file>

<file path=xl/sharedStrings.xml><?xml version="1.0" encoding="utf-8"?>
<sst xmlns="http://schemas.openxmlformats.org/spreadsheetml/2006/main" count="45" uniqueCount="29">
  <si>
    <t>distance(m)</t>
  </si>
  <si>
    <t>Longitudinal settlement(mm)</t>
  </si>
  <si>
    <t>numerical model</t>
  </si>
  <si>
    <t xml:space="preserve">key point </t>
  </si>
  <si>
    <t>key point A</t>
  </si>
  <si>
    <t>key point C</t>
  </si>
  <si>
    <t>monitoring data</t>
  </si>
  <si>
    <t>Numerical value(Flac3D)</t>
  </si>
  <si>
    <t>depth</t>
  </si>
  <si>
    <t>x displacement</t>
  </si>
  <si>
    <t>Frition angle</t>
  </si>
  <si>
    <t>Distance between rib</t>
  </si>
  <si>
    <t>settlement</t>
  </si>
  <si>
    <t>ΔZ(Gardoon Tower)</t>
  </si>
  <si>
    <t>ΔZ(East Tunnel)</t>
  </si>
  <si>
    <t>ΔZ(West Tunnel)</t>
  </si>
  <si>
    <t>Distance between rib(m)</t>
  </si>
  <si>
    <t>Different settlement(mm)</t>
  </si>
  <si>
    <t>settlment</t>
  </si>
  <si>
    <t>Bench mark</t>
  </si>
  <si>
    <t>Cohesion(kpa)</t>
  </si>
  <si>
    <t>settlment(mm)</t>
  </si>
  <si>
    <t>key point B</t>
  </si>
  <si>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charset val="178"/>
        <scheme val="minor"/>
      </rPr>
      <t xml:space="preserve"> = 4 m</t>
    </r>
  </si>
  <si>
    <t>λ = 3.5 m</t>
  </si>
  <si>
    <t>λ = 3 m</t>
  </si>
  <si>
    <t>λ = 2.5 m</t>
  </si>
  <si>
    <t>λ = 2 m</t>
  </si>
  <si>
    <t>λ = 1.5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</si>
</sst>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1"/>
      <name val="Cambria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Fill="1" applyBorder="1"/>
    <xf numFmtId="2" fontId="0" fillId="0" borderId="11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esis/&#1605;&#1602;&#1575;&#1604;&#1575;&#1578;%20&#1582;&#1608;&#1583;&#1605;/journal%20-%20computer%20and%20geotechnics/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profil"/>
      <sheetName val="long profile"/>
      <sheetName val="Sheet1"/>
    </sheetNames>
    <sheetDataSet>
      <sheetData sheetId="0"/>
      <sheetData sheetId="1">
        <row r="8">
          <cell r="A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2" sqref="B12"/>
    </sheetView>
  </sheetViews>
  <sheetFormatPr defaultRowHeight="15" x14ac:dyDescent="0.25"/>
  <cols>
    <col min="1" max="1" width="11.85546875" bestFit="1" customWidth="1"/>
    <col min="2" max="2" width="24" bestFit="1" customWidth="1"/>
    <col min="3" max="3" width="15.42578125" bestFit="1" customWidth="1"/>
  </cols>
  <sheetData>
    <row r="1" spans="1:3" ht="15.75" thickBot="1" x14ac:dyDescent="0.3">
      <c r="A1" s="35" t="s">
        <v>1</v>
      </c>
      <c r="B1" s="36"/>
      <c r="C1" s="36"/>
    </row>
    <row r="2" spans="1:3" x14ac:dyDescent="0.25">
      <c r="A2" s="15" t="s">
        <v>0</v>
      </c>
      <c r="B2" s="16" t="s">
        <v>7</v>
      </c>
      <c r="C2" s="16" t="s">
        <v>6</v>
      </c>
    </row>
    <row r="3" spans="1:3" x14ac:dyDescent="0.25">
      <c r="A3" s="6">
        <v>-100</v>
      </c>
      <c r="B3" s="7">
        <v>-18.920000000000002</v>
      </c>
      <c r="C3" s="7">
        <v>-16.5</v>
      </c>
    </row>
    <row r="4" spans="1:3" x14ac:dyDescent="0.25">
      <c r="A4" s="6">
        <v>-90</v>
      </c>
      <c r="B4" s="8">
        <f>0.95*B3</f>
        <v>-17.974</v>
      </c>
      <c r="C4" s="7"/>
    </row>
    <row r="5" spans="1:3" x14ac:dyDescent="0.25">
      <c r="A5" s="6">
        <v>-80</v>
      </c>
      <c r="B5" s="8">
        <f t="shared" ref="B5:B7" si="0">0.95*B4</f>
        <v>-17.075299999999999</v>
      </c>
      <c r="C5" s="7">
        <v>-15.7</v>
      </c>
    </row>
    <row r="6" spans="1:3" x14ac:dyDescent="0.25">
      <c r="A6" s="6">
        <v>-70</v>
      </c>
      <c r="B6" s="8">
        <f t="shared" si="0"/>
        <v>-16.221534999999999</v>
      </c>
      <c r="C6" s="7"/>
    </row>
    <row r="7" spans="1:3" x14ac:dyDescent="0.25">
      <c r="A7" s="6">
        <v>-60</v>
      </c>
      <c r="B7" s="8">
        <f t="shared" si="0"/>
        <v>-15.410458249999998</v>
      </c>
      <c r="C7" s="7">
        <v>-14</v>
      </c>
    </row>
    <row r="8" spans="1:3" x14ac:dyDescent="0.25">
      <c r="A8" s="6">
        <v>-50</v>
      </c>
      <c r="B8" s="8">
        <f>0.975*B7</f>
        <v>-15.025196793749998</v>
      </c>
      <c r="C8" s="7"/>
    </row>
    <row r="9" spans="1:3" x14ac:dyDescent="0.25">
      <c r="A9" s="6">
        <v>-40</v>
      </c>
      <c r="B9" s="8">
        <f t="shared" ref="B9:B13" si="1">0.975*B8</f>
        <v>-14.649566873906249</v>
      </c>
      <c r="C9" s="7">
        <v>-12.5</v>
      </c>
    </row>
    <row r="10" spans="1:3" x14ac:dyDescent="0.25">
      <c r="A10" s="6">
        <v>-30</v>
      </c>
      <c r="B10" s="8">
        <f t="shared" si="1"/>
        <v>-14.283327702058592</v>
      </c>
      <c r="C10" s="7">
        <v>-12</v>
      </c>
    </row>
    <row r="11" spans="1:3" x14ac:dyDescent="0.25">
      <c r="A11" s="6">
        <v>-20</v>
      </c>
      <c r="B11" s="8">
        <f t="shared" si="1"/>
        <v>-13.926244509507127</v>
      </c>
      <c r="C11" s="7">
        <v>-13</v>
      </c>
    </row>
    <row r="12" spans="1:3" x14ac:dyDescent="0.25">
      <c r="A12" s="6">
        <v>-10</v>
      </c>
      <c r="B12" s="8">
        <f t="shared" si="1"/>
        <v>-13.578088396769449</v>
      </c>
      <c r="C12" s="7"/>
    </row>
    <row r="13" spans="1:3" x14ac:dyDescent="0.25">
      <c r="A13" s="6">
        <v>0</v>
      </c>
      <c r="B13" s="8">
        <f t="shared" si="1"/>
        <v>-13.238636186850211</v>
      </c>
      <c r="C13" s="7">
        <v>-10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5" sqref="C15"/>
    </sheetView>
  </sheetViews>
  <sheetFormatPr defaultRowHeight="15" x14ac:dyDescent="0.25"/>
  <cols>
    <col min="1" max="1" width="14.42578125" customWidth="1"/>
    <col min="2" max="2" width="12.28515625" bestFit="1" customWidth="1"/>
    <col min="3" max="3" width="10" customWidth="1"/>
  </cols>
  <sheetData>
    <row r="1" spans="1:3" ht="21.75" customHeight="1" x14ac:dyDescent="0.25">
      <c r="A1" s="17" t="s">
        <v>19</v>
      </c>
      <c r="B1" s="18" t="s">
        <v>10</v>
      </c>
      <c r="C1" s="19" t="s">
        <v>18</v>
      </c>
    </row>
    <row r="2" spans="1:3" x14ac:dyDescent="0.25">
      <c r="A2" s="2" t="s">
        <v>4</v>
      </c>
      <c r="B2" s="20">
        <v>20</v>
      </c>
      <c r="C2" s="7">
        <v>-30.45</v>
      </c>
    </row>
    <row r="3" spans="1:3" x14ac:dyDescent="0.25">
      <c r="A3" s="2" t="s">
        <v>4</v>
      </c>
      <c r="B3" s="2">
        <v>24</v>
      </c>
      <c r="C3" s="7">
        <v>-29.4</v>
      </c>
    </row>
    <row r="4" spans="1:3" x14ac:dyDescent="0.25">
      <c r="A4" s="2" t="s">
        <v>4</v>
      </c>
      <c r="B4" s="7">
        <v>28</v>
      </c>
      <c r="C4" s="7">
        <v>-27.6</v>
      </c>
    </row>
    <row r="5" spans="1:3" x14ac:dyDescent="0.25">
      <c r="A5" s="2" t="s">
        <v>4</v>
      </c>
      <c r="B5" s="7">
        <v>32</v>
      </c>
      <c r="C5" s="7">
        <v>-26.1</v>
      </c>
    </row>
    <row r="6" spans="1:3" x14ac:dyDescent="0.25">
      <c r="A6" s="2" t="s">
        <v>4</v>
      </c>
      <c r="B6" s="7">
        <v>36</v>
      </c>
      <c r="C6" s="7">
        <v>-23.9</v>
      </c>
    </row>
    <row r="7" spans="1:3" x14ac:dyDescent="0.25">
      <c r="A7" s="2" t="s">
        <v>4</v>
      </c>
      <c r="B7" s="7">
        <v>40</v>
      </c>
      <c r="C7" s="7">
        <v>-22</v>
      </c>
    </row>
    <row r="9" spans="1:3" x14ac:dyDescent="0.25">
      <c r="A9" s="12"/>
      <c r="B9" s="12"/>
      <c r="C9" s="12"/>
    </row>
    <row r="10" spans="1:3" x14ac:dyDescent="0.25">
      <c r="A10" s="12"/>
      <c r="B10" s="12"/>
      <c r="C10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16" sqref="D16"/>
    </sheetView>
  </sheetViews>
  <sheetFormatPr defaultRowHeight="15" x14ac:dyDescent="0.25"/>
  <cols>
    <col min="1" max="1" width="15.42578125" customWidth="1"/>
    <col min="2" max="2" width="15.28515625" customWidth="1"/>
    <col min="3" max="3" width="15.42578125" customWidth="1"/>
  </cols>
  <sheetData>
    <row r="1" spans="1:3" ht="18" customHeight="1" x14ac:dyDescent="0.25">
      <c r="A1" s="17" t="s">
        <v>3</v>
      </c>
      <c r="B1" s="18" t="s">
        <v>20</v>
      </c>
      <c r="C1" s="19" t="s">
        <v>21</v>
      </c>
    </row>
    <row r="2" spans="1:3" x14ac:dyDescent="0.25">
      <c r="A2" s="2" t="s">
        <v>4</v>
      </c>
      <c r="B2" s="20">
        <v>10</v>
      </c>
      <c r="C2" s="7">
        <v>-31</v>
      </c>
    </row>
    <row r="3" spans="1:3" x14ac:dyDescent="0.25">
      <c r="A3" s="2" t="s">
        <v>4</v>
      </c>
      <c r="B3" s="2">
        <v>15</v>
      </c>
      <c r="C3" s="7">
        <v>-27.45</v>
      </c>
    </row>
    <row r="4" spans="1:3" x14ac:dyDescent="0.25">
      <c r="A4" s="2" t="s">
        <v>4</v>
      </c>
      <c r="B4" s="7">
        <v>20</v>
      </c>
      <c r="C4" s="7">
        <v>-25.5</v>
      </c>
    </row>
    <row r="5" spans="1:3" x14ac:dyDescent="0.25">
      <c r="A5" s="2" t="s">
        <v>4</v>
      </c>
      <c r="B5" s="7">
        <v>25</v>
      </c>
      <c r="C5" s="7">
        <v>-22.3</v>
      </c>
    </row>
    <row r="6" spans="1:3" x14ac:dyDescent="0.25">
      <c r="A6" s="2" t="s">
        <v>4</v>
      </c>
      <c r="B6" s="7">
        <v>30</v>
      </c>
      <c r="C6" s="7">
        <v>-20.399999999999999</v>
      </c>
    </row>
    <row r="7" spans="1:3" x14ac:dyDescent="0.25">
      <c r="A7" s="2" t="s">
        <v>4</v>
      </c>
      <c r="B7" s="7">
        <v>35</v>
      </c>
      <c r="C7" s="7">
        <v>-19.2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activeCell="D16" sqref="D16:D17"/>
    </sheetView>
  </sheetViews>
  <sheetFormatPr defaultRowHeight="15" x14ac:dyDescent="0.25"/>
  <cols>
    <col min="1" max="1" width="20.7109375" customWidth="1"/>
    <col min="2" max="4" width="15.7109375" customWidth="1"/>
  </cols>
  <sheetData>
    <row r="1" spans="1:4" x14ac:dyDescent="0.25">
      <c r="A1" s="1"/>
      <c r="B1" s="2" t="s">
        <v>4</v>
      </c>
      <c r="C1" s="2" t="s">
        <v>22</v>
      </c>
      <c r="D1" s="2" t="s">
        <v>5</v>
      </c>
    </row>
    <row r="2" spans="1:4" x14ac:dyDescent="0.25">
      <c r="A2" s="32" t="s">
        <v>11</v>
      </c>
      <c r="B2" s="32" t="s">
        <v>12</v>
      </c>
      <c r="C2" s="32" t="s">
        <v>12</v>
      </c>
      <c r="D2" s="32" t="s">
        <v>12</v>
      </c>
    </row>
    <row r="3" spans="1:4" x14ac:dyDescent="0.25">
      <c r="A3" s="2">
        <v>1.5</v>
      </c>
      <c r="B3" s="7">
        <v>-25.51</v>
      </c>
      <c r="C3" s="7">
        <v>-9.3000000000000007</v>
      </c>
      <c r="D3" s="7">
        <v>-7.86</v>
      </c>
    </row>
    <row r="4" spans="1:4" x14ac:dyDescent="0.25">
      <c r="A4" s="2">
        <v>2</v>
      </c>
      <c r="B4" s="7">
        <v>-26.51</v>
      </c>
      <c r="C4" s="7">
        <v>-9.66</v>
      </c>
      <c r="D4" s="7">
        <v>-8.27</v>
      </c>
    </row>
    <row r="5" spans="1:4" x14ac:dyDescent="0.25">
      <c r="A5" s="7">
        <v>2.5</v>
      </c>
      <c r="B5" s="7">
        <v>-27.87</v>
      </c>
      <c r="C5" s="7">
        <v>-10.44</v>
      </c>
      <c r="D5" s="7">
        <v>-8.7799999999999994</v>
      </c>
    </row>
    <row r="6" spans="1:4" x14ac:dyDescent="0.25">
      <c r="A6" s="7">
        <v>3</v>
      </c>
      <c r="B6" s="7">
        <v>-29.8</v>
      </c>
      <c r="C6" s="7">
        <v>-11.09</v>
      </c>
      <c r="D6" s="7">
        <v>-9.2899999999999991</v>
      </c>
    </row>
    <row r="7" spans="1:4" x14ac:dyDescent="0.25">
      <c r="A7" s="7">
        <v>3.5</v>
      </c>
      <c r="B7" s="7">
        <v>-32.79</v>
      </c>
      <c r="C7" s="7">
        <v>-12.3</v>
      </c>
      <c r="D7" s="7">
        <v>-10.26</v>
      </c>
    </row>
    <row r="8" spans="1:4" x14ac:dyDescent="0.25">
      <c r="A8" s="7">
        <v>4</v>
      </c>
      <c r="B8" s="7">
        <v>-38.58</v>
      </c>
      <c r="C8" s="7">
        <v>-14.5</v>
      </c>
      <c r="D8" s="7">
        <v>-12.03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zoomScaleNormal="100" workbookViewId="0">
      <selection activeCell="L20" sqref="L20"/>
    </sheetView>
  </sheetViews>
  <sheetFormatPr defaultRowHeight="15" x14ac:dyDescent="0.25"/>
  <cols>
    <col min="1" max="21" width="6.7109375" customWidth="1"/>
    <col min="22" max="22" width="16.140625" bestFit="1" customWidth="1"/>
  </cols>
  <sheetData>
    <row r="1" spans="1:22" x14ac:dyDescent="0.25">
      <c r="A1" s="21">
        <v>0</v>
      </c>
      <c r="B1" s="22">
        <v>7</v>
      </c>
      <c r="C1" s="22">
        <v>11</v>
      </c>
      <c r="D1" s="22">
        <v>15</v>
      </c>
      <c r="E1" s="22">
        <v>19</v>
      </c>
      <c r="F1" s="22">
        <v>23</v>
      </c>
      <c r="G1" s="22">
        <v>27</v>
      </c>
      <c r="H1" s="22">
        <v>30</v>
      </c>
      <c r="I1" s="22">
        <v>34</v>
      </c>
      <c r="J1" s="22">
        <v>38</v>
      </c>
      <c r="K1" s="22">
        <v>42</v>
      </c>
      <c r="L1" s="22">
        <v>46</v>
      </c>
      <c r="M1" s="22">
        <v>50</v>
      </c>
      <c r="N1" s="22">
        <v>54</v>
      </c>
      <c r="O1" s="22">
        <v>58</v>
      </c>
      <c r="P1" s="22">
        <v>62</v>
      </c>
      <c r="Q1" s="22">
        <v>64</v>
      </c>
      <c r="R1" s="22">
        <v>68</v>
      </c>
      <c r="S1" s="22">
        <v>72</v>
      </c>
      <c r="T1" s="22">
        <v>76</v>
      </c>
      <c r="U1" s="22">
        <v>80</v>
      </c>
      <c r="V1" s="23" t="s">
        <v>2</v>
      </c>
    </row>
    <row r="2" spans="1:22" x14ac:dyDescent="0.25">
      <c r="A2" s="24">
        <v>0</v>
      </c>
      <c r="B2" s="5">
        <v>-4.0999999999999996</v>
      </c>
      <c r="C2" s="5">
        <v>-7.2</v>
      </c>
      <c r="D2" s="5">
        <v>-7.29</v>
      </c>
      <c r="E2" s="5">
        <v>-12.54</v>
      </c>
      <c r="F2" s="5">
        <v>-12.45</v>
      </c>
      <c r="G2" s="5">
        <v>-14.29</v>
      </c>
      <c r="H2" s="5">
        <v>-16.22</v>
      </c>
      <c r="I2" s="5">
        <v>-17.63</v>
      </c>
      <c r="J2" s="5">
        <v>-17.5</v>
      </c>
      <c r="K2" s="5">
        <v>-18.649999999999999</v>
      </c>
      <c r="L2" s="5">
        <v>-18.79</v>
      </c>
      <c r="M2" s="5">
        <v>-18.149999999999999</v>
      </c>
      <c r="N2" s="5">
        <v>-17.63</v>
      </c>
      <c r="O2" s="5">
        <v>-17.54</v>
      </c>
      <c r="P2" s="5">
        <v>-16.239999999999998</v>
      </c>
      <c r="Q2" s="5">
        <v>-16</v>
      </c>
      <c r="R2" s="5">
        <v>-7.74</v>
      </c>
      <c r="S2" s="4">
        <v>-4.0999999999999996</v>
      </c>
      <c r="T2" s="4">
        <v>-2.2000000000000002</v>
      </c>
      <c r="U2" s="4">
        <v>0</v>
      </c>
      <c r="V2" s="25"/>
    </row>
    <row r="3" spans="1:22" x14ac:dyDescent="0.25">
      <c r="A3" s="26">
        <f t="shared" ref="A3:U3" si="0">A2*2.19</f>
        <v>0</v>
      </c>
      <c r="B3" s="5">
        <f t="shared" si="0"/>
        <v>-8.9789999999999992</v>
      </c>
      <c r="C3" s="5">
        <f t="shared" si="0"/>
        <v>-15.768000000000001</v>
      </c>
      <c r="D3" s="5">
        <f t="shared" si="0"/>
        <v>-15.9651</v>
      </c>
      <c r="E3" s="5">
        <f t="shared" si="0"/>
        <v>-27.462599999999998</v>
      </c>
      <c r="F3" s="5">
        <f t="shared" si="0"/>
        <v>-27.265499999999999</v>
      </c>
      <c r="G3" s="5">
        <f t="shared" si="0"/>
        <v>-31.295099999999998</v>
      </c>
      <c r="H3" s="5">
        <f t="shared" si="0"/>
        <v>-35.521799999999999</v>
      </c>
      <c r="I3" s="5">
        <f t="shared" si="0"/>
        <v>-38.609699999999997</v>
      </c>
      <c r="J3" s="5">
        <f t="shared" si="0"/>
        <v>-38.324999999999996</v>
      </c>
      <c r="K3" s="5">
        <f t="shared" si="0"/>
        <v>-40.843499999999999</v>
      </c>
      <c r="L3" s="5">
        <f t="shared" si="0"/>
        <v>-41.150099999999995</v>
      </c>
      <c r="M3" s="5">
        <f t="shared" si="0"/>
        <v>-39.748499999999993</v>
      </c>
      <c r="N3" s="5">
        <f t="shared" si="0"/>
        <v>-38.609699999999997</v>
      </c>
      <c r="O3" s="5">
        <f t="shared" si="0"/>
        <v>-38.412599999999998</v>
      </c>
      <c r="P3" s="5">
        <f t="shared" si="0"/>
        <v>-35.565599999999996</v>
      </c>
      <c r="Q3" s="5">
        <f t="shared" si="0"/>
        <v>-35.04</v>
      </c>
      <c r="R3" s="5">
        <f t="shared" si="0"/>
        <v>-16.950600000000001</v>
      </c>
      <c r="S3" s="5">
        <f t="shared" si="0"/>
        <v>-8.9789999999999992</v>
      </c>
      <c r="T3" s="5">
        <f t="shared" si="0"/>
        <v>-4.8180000000000005</v>
      </c>
      <c r="U3" s="5">
        <f t="shared" si="0"/>
        <v>0</v>
      </c>
      <c r="V3" s="34" t="s">
        <v>23</v>
      </c>
    </row>
    <row r="4" spans="1:22" x14ac:dyDescent="0.25">
      <c r="A4" s="26">
        <f t="shared" ref="A4:U4" si="1">A2*1.86</f>
        <v>0</v>
      </c>
      <c r="B4" s="5">
        <f t="shared" si="1"/>
        <v>-7.6259999999999994</v>
      </c>
      <c r="C4" s="5">
        <f t="shared" si="1"/>
        <v>-13.392000000000001</v>
      </c>
      <c r="D4" s="5">
        <f t="shared" si="1"/>
        <v>-13.5594</v>
      </c>
      <c r="E4" s="5">
        <f t="shared" si="1"/>
        <v>-23.324400000000001</v>
      </c>
      <c r="F4" s="5">
        <f t="shared" si="1"/>
        <v>-23.157</v>
      </c>
      <c r="G4" s="5">
        <f t="shared" si="1"/>
        <v>-26.5794</v>
      </c>
      <c r="H4" s="5">
        <f t="shared" si="1"/>
        <v>-30.1692</v>
      </c>
      <c r="I4" s="5">
        <f t="shared" si="1"/>
        <v>-32.791800000000002</v>
      </c>
      <c r="J4" s="5">
        <f t="shared" si="1"/>
        <v>-32.550000000000004</v>
      </c>
      <c r="K4" s="5">
        <f t="shared" si="1"/>
        <v>-34.689</v>
      </c>
      <c r="L4" s="5">
        <f t="shared" si="1"/>
        <v>-34.949399999999997</v>
      </c>
      <c r="M4" s="5">
        <f t="shared" si="1"/>
        <v>-33.759</v>
      </c>
      <c r="N4" s="5">
        <f t="shared" si="1"/>
        <v>-32.791800000000002</v>
      </c>
      <c r="O4" s="5">
        <f t="shared" si="1"/>
        <v>-32.624400000000001</v>
      </c>
      <c r="P4" s="5">
        <f t="shared" si="1"/>
        <v>-30.206399999999999</v>
      </c>
      <c r="Q4" s="5">
        <f t="shared" si="1"/>
        <v>-29.76</v>
      </c>
      <c r="R4" s="5">
        <f t="shared" si="1"/>
        <v>-14.396400000000002</v>
      </c>
      <c r="S4" s="5">
        <f t="shared" si="1"/>
        <v>-7.6259999999999994</v>
      </c>
      <c r="T4" s="5">
        <f t="shared" si="1"/>
        <v>-4.0920000000000005</v>
      </c>
      <c r="U4" s="5">
        <f t="shared" si="1"/>
        <v>0</v>
      </c>
      <c r="V4" s="27" t="s">
        <v>24</v>
      </c>
    </row>
    <row r="5" spans="1:22" x14ac:dyDescent="0.25">
      <c r="A5" s="26">
        <f t="shared" ref="A5:U5" si="2">A2*1.7</f>
        <v>0</v>
      </c>
      <c r="B5" s="5">
        <f t="shared" si="2"/>
        <v>-6.9699999999999989</v>
      </c>
      <c r="C5" s="5">
        <f t="shared" si="2"/>
        <v>-12.24</v>
      </c>
      <c r="D5" s="5">
        <f t="shared" si="2"/>
        <v>-12.392999999999999</v>
      </c>
      <c r="E5" s="5">
        <f t="shared" si="2"/>
        <v>-21.317999999999998</v>
      </c>
      <c r="F5" s="5">
        <f t="shared" si="2"/>
        <v>-21.164999999999999</v>
      </c>
      <c r="G5" s="5">
        <f t="shared" si="2"/>
        <v>-24.292999999999999</v>
      </c>
      <c r="H5" s="5">
        <f t="shared" si="2"/>
        <v>-27.573999999999998</v>
      </c>
      <c r="I5" s="5">
        <f t="shared" si="2"/>
        <v>-29.970999999999997</v>
      </c>
      <c r="J5" s="5">
        <f t="shared" si="2"/>
        <v>-29.75</v>
      </c>
      <c r="K5" s="5">
        <f t="shared" si="2"/>
        <v>-31.704999999999998</v>
      </c>
      <c r="L5" s="5">
        <f t="shared" si="2"/>
        <v>-31.942999999999998</v>
      </c>
      <c r="M5" s="5">
        <f t="shared" si="2"/>
        <v>-30.854999999999997</v>
      </c>
      <c r="N5" s="5">
        <f t="shared" si="2"/>
        <v>-29.970999999999997</v>
      </c>
      <c r="O5" s="5">
        <f t="shared" si="2"/>
        <v>-29.817999999999998</v>
      </c>
      <c r="P5" s="5">
        <f t="shared" si="2"/>
        <v>-27.607999999999997</v>
      </c>
      <c r="Q5" s="5">
        <f t="shared" si="2"/>
        <v>-27.2</v>
      </c>
      <c r="R5" s="5">
        <f t="shared" si="2"/>
        <v>-13.157999999999999</v>
      </c>
      <c r="S5" s="5">
        <f t="shared" si="2"/>
        <v>-6.9699999999999989</v>
      </c>
      <c r="T5" s="5">
        <f t="shared" si="2"/>
        <v>-3.74</v>
      </c>
      <c r="U5" s="5">
        <f t="shared" si="2"/>
        <v>0</v>
      </c>
      <c r="V5" s="27" t="s">
        <v>25</v>
      </c>
    </row>
    <row r="6" spans="1:22" x14ac:dyDescent="0.25">
      <c r="A6" s="26">
        <f t="shared" ref="A6:U6" si="3">1.59*A2</f>
        <v>0</v>
      </c>
      <c r="B6" s="5">
        <f t="shared" si="3"/>
        <v>-6.5190000000000001</v>
      </c>
      <c r="C6" s="5">
        <f t="shared" si="3"/>
        <v>-11.448</v>
      </c>
      <c r="D6" s="5">
        <f t="shared" si="3"/>
        <v>-11.591100000000001</v>
      </c>
      <c r="E6" s="5">
        <f t="shared" si="3"/>
        <v>-19.938600000000001</v>
      </c>
      <c r="F6" s="5">
        <f t="shared" si="3"/>
        <v>-19.795500000000001</v>
      </c>
      <c r="G6" s="5">
        <f t="shared" si="3"/>
        <v>-22.7211</v>
      </c>
      <c r="H6" s="5">
        <f t="shared" si="3"/>
        <v>-25.7898</v>
      </c>
      <c r="I6" s="5">
        <f t="shared" si="3"/>
        <v>-28.031700000000001</v>
      </c>
      <c r="J6" s="5">
        <f t="shared" si="3"/>
        <v>-27.825000000000003</v>
      </c>
      <c r="K6" s="5">
        <f t="shared" si="3"/>
        <v>-29.653499999999998</v>
      </c>
      <c r="L6" s="5">
        <f t="shared" si="3"/>
        <v>-29.876100000000001</v>
      </c>
      <c r="M6" s="5">
        <f t="shared" si="3"/>
        <v>-28.858499999999999</v>
      </c>
      <c r="N6" s="5">
        <f t="shared" si="3"/>
        <v>-28.031700000000001</v>
      </c>
      <c r="O6" s="5">
        <f t="shared" si="3"/>
        <v>-27.8886</v>
      </c>
      <c r="P6" s="5">
        <f t="shared" si="3"/>
        <v>-25.8216</v>
      </c>
      <c r="Q6" s="5">
        <f t="shared" si="3"/>
        <v>-25.44</v>
      </c>
      <c r="R6" s="5">
        <f t="shared" si="3"/>
        <v>-12.306600000000001</v>
      </c>
      <c r="S6" s="5">
        <f t="shared" si="3"/>
        <v>-6.5190000000000001</v>
      </c>
      <c r="T6" s="5">
        <f t="shared" si="3"/>
        <v>-3.4980000000000007</v>
      </c>
      <c r="U6" s="5">
        <f t="shared" si="3"/>
        <v>0</v>
      </c>
      <c r="V6" s="27" t="s">
        <v>26</v>
      </c>
    </row>
    <row r="7" spans="1:22" x14ac:dyDescent="0.25">
      <c r="A7" s="28">
        <f t="shared" ref="A7:T7" si="4">A2*1.51</f>
        <v>0</v>
      </c>
      <c r="B7" s="9">
        <f t="shared" si="4"/>
        <v>-6.1909999999999998</v>
      </c>
      <c r="C7" s="9">
        <f t="shared" si="4"/>
        <v>-10.872</v>
      </c>
      <c r="D7" s="9">
        <f t="shared" si="4"/>
        <v>-11.007899999999999</v>
      </c>
      <c r="E7" s="9">
        <f t="shared" si="4"/>
        <v>-18.935399999999998</v>
      </c>
      <c r="F7" s="9">
        <f t="shared" si="4"/>
        <v>-18.799499999999998</v>
      </c>
      <c r="G7" s="9">
        <f t="shared" si="4"/>
        <v>-21.5779</v>
      </c>
      <c r="H7" s="9">
        <f t="shared" si="4"/>
        <v>-24.492199999999997</v>
      </c>
      <c r="I7" s="9">
        <f t="shared" si="4"/>
        <v>-26.621299999999998</v>
      </c>
      <c r="J7" s="9">
        <f t="shared" si="4"/>
        <v>-26.425000000000001</v>
      </c>
      <c r="K7" s="9">
        <f t="shared" si="4"/>
        <v>-28.161499999999997</v>
      </c>
      <c r="L7" s="9">
        <f t="shared" si="4"/>
        <v>-28.372899999999998</v>
      </c>
      <c r="M7" s="9">
        <f t="shared" si="4"/>
        <v>-27.406499999999998</v>
      </c>
      <c r="N7" s="9">
        <f t="shared" si="4"/>
        <v>-26.621299999999998</v>
      </c>
      <c r="O7" s="9">
        <f t="shared" si="4"/>
        <v>-26.485399999999998</v>
      </c>
      <c r="P7" s="9">
        <f t="shared" si="4"/>
        <v>-24.522399999999998</v>
      </c>
      <c r="Q7" s="9">
        <f t="shared" si="4"/>
        <v>-24.16</v>
      </c>
      <c r="R7" s="9">
        <f t="shared" si="4"/>
        <v>-11.6874</v>
      </c>
      <c r="S7" s="9">
        <f t="shared" si="4"/>
        <v>-6.1909999999999998</v>
      </c>
      <c r="T7" s="9">
        <f t="shared" si="4"/>
        <v>-3.3220000000000005</v>
      </c>
      <c r="U7" s="9">
        <v>-1.5</v>
      </c>
      <c r="V7" s="27" t="s">
        <v>27</v>
      </c>
    </row>
    <row r="8" spans="1:22" ht="15.75" thickBot="1" x14ac:dyDescent="0.3">
      <c r="A8" s="29">
        <f t="shared" ref="A8:U8" si="5">1.45*A2</f>
        <v>0</v>
      </c>
      <c r="B8" s="30">
        <f t="shared" si="5"/>
        <v>-5.9449999999999994</v>
      </c>
      <c r="C8" s="30">
        <f t="shared" si="5"/>
        <v>-10.44</v>
      </c>
      <c r="D8" s="30">
        <f t="shared" si="5"/>
        <v>-10.570499999999999</v>
      </c>
      <c r="E8" s="30">
        <f t="shared" si="5"/>
        <v>-18.183</v>
      </c>
      <c r="F8" s="30">
        <f t="shared" si="5"/>
        <v>-18.052499999999998</v>
      </c>
      <c r="G8" s="30">
        <f t="shared" si="5"/>
        <v>-20.720499999999998</v>
      </c>
      <c r="H8" s="30">
        <f t="shared" si="5"/>
        <v>-23.518999999999998</v>
      </c>
      <c r="I8" s="30">
        <f t="shared" si="5"/>
        <v>-25.563499999999998</v>
      </c>
      <c r="J8" s="30">
        <f t="shared" si="5"/>
        <v>-25.375</v>
      </c>
      <c r="K8" s="30">
        <f t="shared" si="5"/>
        <v>-27.042499999999997</v>
      </c>
      <c r="L8" s="30">
        <f t="shared" si="5"/>
        <v>-27.245499999999996</v>
      </c>
      <c r="M8" s="30">
        <f t="shared" si="5"/>
        <v>-26.317499999999995</v>
      </c>
      <c r="N8" s="30">
        <f t="shared" si="5"/>
        <v>-25.563499999999998</v>
      </c>
      <c r="O8" s="30">
        <f t="shared" si="5"/>
        <v>-25.432999999999996</v>
      </c>
      <c r="P8" s="30">
        <f t="shared" si="5"/>
        <v>-23.547999999999998</v>
      </c>
      <c r="Q8" s="30">
        <f t="shared" si="5"/>
        <v>-23.2</v>
      </c>
      <c r="R8" s="30">
        <f t="shared" si="5"/>
        <v>-11.223000000000001</v>
      </c>
      <c r="S8" s="30">
        <f t="shared" si="5"/>
        <v>-5.9449999999999994</v>
      </c>
      <c r="T8" s="30">
        <f t="shared" si="5"/>
        <v>-3.19</v>
      </c>
      <c r="U8" s="30">
        <f t="shared" si="5"/>
        <v>0</v>
      </c>
      <c r="V8" s="31" t="s">
        <v>28</v>
      </c>
    </row>
    <row r="87" spans="10:11" x14ac:dyDescent="0.25">
      <c r="J87" s="11"/>
      <c r="K87" s="12"/>
    </row>
    <row r="88" spans="10:11" x14ac:dyDescent="0.25">
      <c r="J88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zoomScale="85" zoomScaleNormal="85" workbookViewId="0">
      <selection activeCell="I20" sqref="I20"/>
    </sheetView>
  </sheetViews>
  <sheetFormatPr defaultRowHeight="15" x14ac:dyDescent="0.25"/>
  <cols>
    <col min="2" max="2" width="14.5703125" bestFit="1" customWidth="1"/>
  </cols>
  <sheetData>
    <row r="1" spans="1:2" x14ac:dyDescent="0.25">
      <c r="A1" s="14" t="s">
        <v>8</v>
      </c>
      <c r="B1" s="14" t="s">
        <v>9</v>
      </c>
    </row>
    <row r="2" spans="1:2" x14ac:dyDescent="0.25">
      <c r="A2" s="3">
        <v>3</v>
      </c>
      <c r="B2" s="3">
        <v>0</v>
      </c>
    </row>
    <row r="3" spans="1:2" x14ac:dyDescent="0.25">
      <c r="A3" s="3">
        <v>0</v>
      </c>
      <c r="B3" s="3">
        <v>-2.4300000000000002</v>
      </c>
    </row>
    <row r="4" spans="1:2" x14ac:dyDescent="0.25">
      <c r="A4" s="3">
        <v>-2</v>
      </c>
      <c r="B4" s="3">
        <v>-3.88</v>
      </c>
    </row>
    <row r="5" spans="1:2" x14ac:dyDescent="0.25">
      <c r="A5" s="3">
        <v>-4</v>
      </c>
      <c r="B5" s="3">
        <v>-3.88</v>
      </c>
    </row>
    <row r="6" spans="1:2" x14ac:dyDescent="0.25">
      <c r="A6" s="3">
        <v>-6</v>
      </c>
      <c r="B6" s="3">
        <v>-3.73</v>
      </c>
    </row>
    <row r="7" spans="1:2" x14ac:dyDescent="0.25">
      <c r="A7" s="3">
        <v>-8</v>
      </c>
      <c r="B7" s="3">
        <v>-3.73</v>
      </c>
    </row>
    <row r="8" spans="1:2" x14ac:dyDescent="0.25">
      <c r="A8" s="3">
        <v>-10</v>
      </c>
      <c r="B8" s="3">
        <v>-3.64</v>
      </c>
    </row>
    <row r="9" spans="1:2" x14ac:dyDescent="0.25">
      <c r="A9" s="3">
        <v>-12</v>
      </c>
      <c r="B9" s="3">
        <v>-3.64</v>
      </c>
    </row>
    <row r="10" spans="1:2" x14ac:dyDescent="0.25">
      <c r="A10" s="3">
        <v>-14</v>
      </c>
      <c r="B10" s="3">
        <v>-3.34</v>
      </c>
    </row>
    <row r="11" spans="1:2" x14ac:dyDescent="0.25">
      <c r="A11" s="3">
        <v>-16</v>
      </c>
      <c r="B11" s="3">
        <v>-3.34</v>
      </c>
    </row>
    <row r="12" spans="1:2" x14ac:dyDescent="0.25">
      <c r="A12" s="3">
        <v>-18</v>
      </c>
      <c r="B12" s="3">
        <v>-3.25</v>
      </c>
    </row>
    <row r="13" spans="1:2" x14ac:dyDescent="0.25">
      <c r="A13" s="13">
        <v>-20</v>
      </c>
      <c r="B13" s="3">
        <v>-3.34</v>
      </c>
    </row>
    <row r="14" spans="1:2" x14ac:dyDescent="0.25">
      <c r="A14" s="3">
        <v>-22</v>
      </c>
      <c r="B14" s="3">
        <v>-3.0950000000000002</v>
      </c>
    </row>
    <row r="15" spans="1:2" x14ac:dyDescent="0.25">
      <c r="A15" s="3">
        <v>-24</v>
      </c>
      <c r="B15" s="3">
        <v>-4.1520000000000001</v>
      </c>
    </row>
    <row r="16" spans="1:2" x14ac:dyDescent="0.25">
      <c r="A16" s="3">
        <v>-26</v>
      </c>
      <c r="B16" s="3">
        <v>-4.1520000000000001</v>
      </c>
    </row>
    <row r="17" spans="1:2" x14ac:dyDescent="0.25">
      <c r="A17" s="3">
        <v>-28</v>
      </c>
      <c r="B17" s="3">
        <v>-4.9420000000000002</v>
      </c>
    </row>
    <row r="18" spans="1:2" x14ac:dyDescent="0.25">
      <c r="A18" s="3">
        <v>-30</v>
      </c>
      <c r="B18" s="3">
        <v>-4.9420000000000002</v>
      </c>
    </row>
    <row r="19" spans="1:2" x14ac:dyDescent="0.25">
      <c r="A19" s="3">
        <v>-32</v>
      </c>
      <c r="B19" s="3">
        <v>-6.3259999999999996</v>
      </c>
    </row>
    <row r="20" spans="1:2" x14ac:dyDescent="0.25">
      <c r="A20" s="3">
        <v>-34</v>
      </c>
      <c r="B20" s="3">
        <v>-7.5819999999999999</v>
      </c>
    </row>
    <row r="21" spans="1:2" x14ac:dyDescent="0.25">
      <c r="A21" s="3">
        <v>-36</v>
      </c>
      <c r="B21" s="3">
        <v>-9.3350000000000009</v>
      </c>
    </row>
    <row r="22" spans="1:2" x14ac:dyDescent="0.25">
      <c r="A22" s="3">
        <v>-38</v>
      </c>
      <c r="B22" s="3">
        <v>-11.53</v>
      </c>
    </row>
    <row r="23" spans="1:2" x14ac:dyDescent="0.25">
      <c r="A23" s="3">
        <v>-40</v>
      </c>
      <c r="B23" s="3">
        <v>-14.94</v>
      </c>
    </row>
    <row r="24" spans="1:2" x14ac:dyDescent="0.25">
      <c r="A24" s="3">
        <v>-42</v>
      </c>
      <c r="B24" s="3">
        <v>-15.95</v>
      </c>
    </row>
    <row r="25" spans="1:2" x14ac:dyDescent="0.25">
      <c r="A25" s="3">
        <v>-44</v>
      </c>
      <c r="B25" s="3">
        <v>-15.23</v>
      </c>
    </row>
    <row r="26" spans="1:2" x14ac:dyDescent="0.25">
      <c r="A26" s="3">
        <v>-46</v>
      </c>
      <c r="B26" s="3">
        <v>-12.83</v>
      </c>
    </row>
    <row r="27" spans="1:2" x14ac:dyDescent="0.25">
      <c r="A27" s="3">
        <v>-48</v>
      </c>
      <c r="B27" s="3">
        <v>-6.75</v>
      </c>
    </row>
    <row r="28" spans="1:2" x14ac:dyDescent="0.25">
      <c r="A28" s="3">
        <v>-50</v>
      </c>
      <c r="B28" s="3">
        <v>-5.03</v>
      </c>
    </row>
    <row r="29" spans="1:2" x14ac:dyDescent="0.25">
      <c r="A29" s="3">
        <v>-52</v>
      </c>
      <c r="B29" s="3">
        <v>-4.53</v>
      </c>
    </row>
    <row r="30" spans="1:2" x14ac:dyDescent="0.25">
      <c r="A30" s="3">
        <v>-54</v>
      </c>
      <c r="B30" s="3">
        <v>-3.38</v>
      </c>
    </row>
    <row r="31" spans="1:2" x14ac:dyDescent="0.25">
      <c r="A31" s="3">
        <v>-56</v>
      </c>
      <c r="B31" s="3">
        <v>-3.15</v>
      </c>
    </row>
    <row r="32" spans="1:2" x14ac:dyDescent="0.25">
      <c r="A32" s="3">
        <v>-58</v>
      </c>
      <c r="B32" s="3">
        <v>-2</v>
      </c>
    </row>
    <row r="33" spans="1:2" x14ac:dyDescent="0.25">
      <c r="A33" s="13">
        <v>-60</v>
      </c>
      <c r="B33" s="13">
        <v>0</v>
      </c>
    </row>
    <row r="34" spans="1:2" x14ac:dyDescent="0.25">
      <c r="A34" s="3">
        <v>-62</v>
      </c>
      <c r="B34" s="3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zoomScale="85" zoomScaleNormal="85" workbookViewId="0">
      <selection activeCell="R19" sqref="R19"/>
    </sheetView>
  </sheetViews>
  <sheetFormatPr defaultRowHeight="15" x14ac:dyDescent="0.25"/>
  <cols>
    <col min="2" max="2" width="14.5703125" bestFit="1" customWidth="1"/>
  </cols>
  <sheetData>
    <row r="1" spans="1:2" x14ac:dyDescent="0.25">
      <c r="A1" s="14" t="s">
        <v>8</v>
      </c>
      <c r="B1" s="14" t="s">
        <v>9</v>
      </c>
    </row>
    <row r="2" spans="1:2" x14ac:dyDescent="0.25">
      <c r="A2" s="3">
        <v>0</v>
      </c>
      <c r="B2" s="3">
        <v>-0.25</v>
      </c>
    </row>
    <row r="3" spans="1:2" x14ac:dyDescent="0.25">
      <c r="A3" s="3">
        <v>-2</v>
      </c>
      <c r="B3" s="3">
        <v>0.14000000000000001</v>
      </c>
    </row>
    <row r="4" spans="1:2" x14ac:dyDescent="0.25">
      <c r="A4" s="3">
        <v>-4</v>
      </c>
      <c r="B4" s="3">
        <v>-0.53</v>
      </c>
    </row>
    <row r="5" spans="1:2" x14ac:dyDescent="0.25">
      <c r="A5" s="3">
        <v>-6</v>
      </c>
      <c r="B5" s="3">
        <v>-0.78</v>
      </c>
    </row>
    <row r="6" spans="1:2" x14ac:dyDescent="0.25">
      <c r="A6" s="3">
        <v>-8</v>
      </c>
      <c r="B6" s="3">
        <v>-0.57999999999999996</v>
      </c>
    </row>
    <row r="7" spans="1:2" x14ac:dyDescent="0.25">
      <c r="A7" s="3">
        <v>-10</v>
      </c>
      <c r="B7" s="3">
        <v>-0.71499999999999997</v>
      </c>
    </row>
    <row r="8" spans="1:2" x14ac:dyDescent="0.25">
      <c r="A8" s="3">
        <v>-12</v>
      </c>
      <c r="B8" s="3">
        <v>-0.56200000000000006</v>
      </c>
    </row>
    <row r="9" spans="1:2" x14ac:dyDescent="0.25">
      <c r="A9" s="3">
        <v>-14</v>
      </c>
      <c r="B9" s="3">
        <v>-0.56200000000000006</v>
      </c>
    </row>
    <row r="10" spans="1:2" x14ac:dyDescent="0.25">
      <c r="A10" s="3">
        <v>-16</v>
      </c>
      <c r="B10" s="3">
        <v>-0.2</v>
      </c>
    </row>
    <row r="11" spans="1:2" x14ac:dyDescent="0.25">
      <c r="A11" s="3">
        <v>-18</v>
      </c>
      <c r="B11" s="3">
        <v>0.1</v>
      </c>
    </row>
    <row r="12" spans="1:2" x14ac:dyDescent="0.25">
      <c r="A12" s="3">
        <v>-20</v>
      </c>
      <c r="B12" s="3">
        <v>0.61499999999999999</v>
      </c>
    </row>
    <row r="13" spans="1:2" x14ac:dyDescent="0.25">
      <c r="A13" s="3">
        <v>-22</v>
      </c>
      <c r="B13" s="3">
        <v>1.1599999999999999</v>
      </c>
    </row>
    <row r="14" spans="1:2" x14ac:dyDescent="0.25">
      <c r="A14" s="3">
        <v>-24</v>
      </c>
      <c r="B14" s="3">
        <v>2.34</v>
      </c>
    </row>
    <row r="15" spans="1:2" x14ac:dyDescent="0.25">
      <c r="A15" s="3">
        <v>-26</v>
      </c>
      <c r="B15" s="3">
        <v>2.75</v>
      </c>
    </row>
    <row r="16" spans="1:2" x14ac:dyDescent="0.25">
      <c r="A16" s="3">
        <v>-28</v>
      </c>
      <c r="B16" s="3">
        <v>3.12</v>
      </c>
    </row>
    <row r="17" spans="1:2" x14ac:dyDescent="0.25">
      <c r="A17" s="2">
        <v>-30</v>
      </c>
      <c r="B17" s="3">
        <v>4.5199999999999996</v>
      </c>
    </row>
    <row r="18" spans="1:2" x14ac:dyDescent="0.25">
      <c r="A18" s="3">
        <v>-32</v>
      </c>
      <c r="B18" s="3">
        <v>4.9800000000000004</v>
      </c>
    </row>
    <row r="19" spans="1:2" x14ac:dyDescent="0.25">
      <c r="A19" s="2">
        <v>-34</v>
      </c>
      <c r="B19" s="3">
        <v>5.25</v>
      </c>
    </row>
    <row r="20" spans="1:2" x14ac:dyDescent="0.25">
      <c r="A20" s="3">
        <v>-36</v>
      </c>
      <c r="B20" s="3">
        <v>5.93</v>
      </c>
    </row>
    <row r="21" spans="1:2" x14ac:dyDescent="0.25">
      <c r="A21" s="2">
        <v>-38</v>
      </c>
      <c r="B21" s="3">
        <v>6.68</v>
      </c>
    </row>
    <row r="22" spans="1:2" x14ac:dyDescent="0.25">
      <c r="A22" s="3">
        <v>-40</v>
      </c>
      <c r="B22" s="3">
        <v>6.68</v>
      </c>
    </row>
    <row r="23" spans="1:2" x14ac:dyDescent="0.25">
      <c r="A23" s="2">
        <v>-42</v>
      </c>
      <c r="B23" s="3">
        <v>7.51</v>
      </c>
    </row>
    <row r="24" spans="1:2" x14ac:dyDescent="0.25">
      <c r="A24" s="3">
        <v>-44</v>
      </c>
      <c r="B24" s="3">
        <v>7.62</v>
      </c>
    </row>
    <row r="25" spans="1:2" x14ac:dyDescent="0.25">
      <c r="A25" s="2">
        <v>-46</v>
      </c>
      <c r="B25" s="3">
        <v>8.0679999999999996</v>
      </c>
    </row>
    <row r="26" spans="1:2" x14ac:dyDescent="0.25">
      <c r="A26" s="3">
        <v>-48</v>
      </c>
      <c r="B26" s="3">
        <v>7.55</v>
      </c>
    </row>
    <row r="27" spans="1:2" x14ac:dyDescent="0.25">
      <c r="A27" s="2">
        <v>-50</v>
      </c>
      <c r="B27" s="3">
        <v>7.5</v>
      </c>
    </row>
    <row r="28" spans="1:2" x14ac:dyDescent="0.25">
      <c r="A28" s="3">
        <v>-52</v>
      </c>
      <c r="B28" s="3">
        <v>6.55</v>
      </c>
    </row>
    <row r="29" spans="1:2" x14ac:dyDescent="0.25">
      <c r="A29" s="2">
        <v>-54</v>
      </c>
      <c r="B29" s="3">
        <v>6.0149999999999997</v>
      </c>
    </row>
    <row r="30" spans="1:2" x14ac:dyDescent="0.25">
      <c r="A30" s="3">
        <v>-56</v>
      </c>
      <c r="B30" s="3">
        <v>5.71</v>
      </c>
    </row>
    <row r="31" spans="1:2" x14ac:dyDescent="0.25">
      <c r="A31" s="2">
        <v>-58</v>
      </c>
      <c r="B31" s="3">
        <v>5.15</v>
      </c>
    </row>
    <row r="32" spans="1:2" x14ac:dyDescent="0.25">
      <c r="A32" s="3">
        <v>-60</v>
      </c>
      <c r="B32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activeCell="F17" sqref="F17"/>
    </sheetView>
  </sheetViews>
  <sheetFormatPr defaultRowHeight="15" x14ac:dyDescent="0.25"/>
  <cols>
    <col min="1" max="1" width="20.140625" bestFit="1" customWidth="1"/>
    <col min="2" max="2" width="19.5703125" bestFit="1" customWidth="1"/>
    <col min="3" max="3" width="15.85546875" bestFit="1" customWidth="1"/>
    <col min="4" max="4" width="16.5703125" bestFit="1" customWidth="1"/>
  </cols>
  <sheetData>
    <row r="1" spans="1:4" x14ac:dyDescent="0.25">
      <c r="A1" s="40" t="s">
        <v>16</v>
      </c>
      <c r="B1" s="37" t="s">
        <v>17</v>
      </c>
      <c r="C1" s="38"/>
      <c r="D1" s="39"/>
    </row>
    <row r="2" spans="1:4" ht="21" customHeight="1" x14ac:dyDescent="0.25">
      <c r="A2" s="41"/>
      <c r="B2" s="33" t="s">
        <v>13</v>
      </c>
      <c r="C2" s="33" t="s">
        <v>14</v>
      </c>
      <c r="D2" s="33" t="s">
        <v>15</v>
      </c>
    </row>
    <row r="3" spans="1:4" x14ac:dyDescent="0.25">
      <c r="A3" s="2">
        <v>1.5</v>
      </c>
      <c r="B3" s="7">
        <v>-25.51</v>
      </c>
      <c r="C3" s="7">
        <v>-9.3000000000000007</v>
      </c>
      <c r="D3" s="7">
        <v>-7.86</v>
      </c>
    </row>
    <row r="4" spans="1:4" x14ac:dyDescent="0.25">
      <c r="A4" s="2">
        <v>2</v>
      </c>
      <c r="B4" s="7">
        <v>-26.51</v>
      </c>
      <c r="C4" s="7">
        <v>-9.66</v>
      </c>
      <c r="D4" s="7">
        <v>-8.27</v>
      </c>
    </row>
    <row r="5" spans="1:4" x14ac:dyDescent="0.25">
      <c r="A5" s="7">
        <v>2.5</v>
      </c>
      <c r="B5" s="7">
        <v>-27.87</v>
      </c>
      <c r="C5" s="7">
        <v>-10.44</v>
      </c>
      <c r="D5" s="7">
        <v>-8.7799999999999994</v>
      </c>
    </row>
    <row r="6" spans="1:4" x14ac:dyDescent="0.25">
      <c r="A6" s="7">
        <v>3</v>
      </c>
      <c r="B6" s="7">
        <v>-29.8</v>
      </c>
      <c r="C6" s="7">
        <v>-11.09</v>
      </c>
      <c r="D6" s="7">
        <v>-9.2899999999999991</v>
      </c>
    </row>
    <row r="7" spans="1:4" x14ac:dyDescent="0.25">
      <c r="A7" s="7">
        <v>3.5</v>
      </c>
      <c r="B7" s="7">
        <v>-32.79</v>
      </c>
      <c r="C7" s="7">
        <v>-12.3</v>
      </c>
      <c r="D7" s="7">
        <v>-10.26</v>
      </c>
    </row>
    <row r="8" spans="1:4" x14ac:dyDescent="0.25">
      <c r="A8" s="7">
        <v>4</v>
      </c>
      <c r="B8" s="7">
        <v>-38.58</v>
      </c>
      <c r="C8" s="7">
        <v>-14.5</v>
      </c>
      <c r="D8" s="7">
        <v>-12.03</v>
      </c>
    </row>
  </sheetData>
  <mergeCells count="2">
    <mergeCell ref="B1:D1"/>
    <mergeCell ref="A1:A2"/>
  </mergeCell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Fig12</vt:lpstr>
      <vt:lpstr>Fig13</vt:lpstr>
      <vt:lpstr>Fig14</vt:lpstr>
      <vt:lpstr>Fig15</vt:lpstr>
      <vt:lpstr>Fig16</vt:lpstr>
      <vt:lpstr>Fig17</vt:lpstr>
      <vt:lpstr>Fig18</vt:lpstr>
      <vt:lpstr>Fig20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KeyhanCo</dc:creator>
  <cp:lastModifiedBy>Giannis</cp:lastModifiedBy>
  <dcterms:created xsi:type="dcterms:W3CDTF">2014-09-18T04:28:43Z</dcterms:created>
  <dcterms:modified xsi:type="dcterms:W3CDTF">2017-12-21T15:50:41Z</dcterms:modified>
</cp:coreProperties>
</file>